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SAKOND_Finants\SF_2021-2027\TAT_kobarTAT_KUM_INSA\tegevuskava ja eelarve\2023\lõplikud\"/>
    </mc:Choice>
  </mc:AlternateContent>
  <xr:revisionPtr revIDLastSave="0" documentId="13_ncr:1_{BA13AAAC-7A2E-49CD-B4F3-37082B6ED9D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2" sheetId="1" r:id="rId1"/>
    <sheet name="Sheet1" sheetId="3" r:id="rId2"/>
  </sheets>
  <definedNames>
    <definedName name="_xlnm._FilterDatabase" localSheetId="0" hidden="1">'Lisa 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7" i="1" l="1"/>
  <c r="M38" i="1"/>
  <c r="M16" i="1" l="1"/>
  <c r="M17" i="1"/>
  <c r="M18" i="1"/>
  <c r="M19" i="1"/>
  <c r="M15" i="1"/>
  <c r="M23" i="1"/>
  <c r="M22" i="1"/>
  <c r="M21" i="1" l="1"/>
  <c r="M20" i="1" l="1"/>
  <c r="L20" i="1"/>
  <c r="K20" i="1"/>
  <c r="J20" i="1"/>
  <c r="I20" i="1"/>
  <c r="H20" i="1"/>
  <c r="G20" i="1"/>
  <c r="M14" i="1"/>
  <c r="L14" i="1"/>
  <c r="K14" i="1"/>
  <c r="J14" i="1"/>
  <c r="I14" i="1"/>
  <c r="H14" i="1"/>
  <c r="G14" i="1"/>
  <c r="F20" i="1"/>
  <c r="F14" i="1"/>
  <c r="L38" i="1"/>
  <c r="L35" i="1"/>
  <c r="K38" i="1"/>
  <c r="K35" i="1"/>
  <c r="J38" i="1"/>
  <c r="J35" i="1"/>
  <c r="I38" i="1"/>
  <c r="I35" i="1"/>
  <c r="H38" i="1"/>
  <c r="H35" i="1"/>
  <c r="G38" i="1"/>
  <c r="G35" i="1"/>
  <c r="J34" i="1" l="1"/>
  <c r="H34" i="1"/>
  <c r="M13" i="1"/>
  <c r="H13" i="1"/>
  <c r="L13" i="1"/>
  <c r="K13" i="1"/>
  <c r="J13" i="1"/>
  <c r="I13" i="1"/>
  <c r="G13" i="1"/>
  <c r="G24" i="1" s="1"/>
  <c r="I34" i="1"/>
  <c r="K34" i="1"/>
  <c r="F13" i="1"/>
  <c r="G34" i="1"/>
  <c r="L34" i="1"/>
  <c r="F38" i="1"/>
  <c r="M24" i="1" l="1"/>
  <c r="M25" i="1" s="1"/>
  <c r="F26" i="1" s="1"/>
  <c r="K24" i="1"/>
  <c r="K25" i="1" s="1"/>
  <c r="J24" i="1"/>
  <c r="J25" i="1" s="1"/>
  <c r="H24" i="1"/>
  <c r="H12" i="1" s="1"/>
  <c r="I24" i="1"/>
  <c r="I12" i="1" s="1"/>
  <c r="F24" i="1"/>
  <c r="F25" i="1" s="1"/>
  <c r="L24" i="1"/>
  <c r="L12" i="1" s="1"/>
  <c r="G25" i="1"/>
  <c r="J12" i="1" l="1"/>
  <c r="I25" i="1"/>
  <c r="K12" i="1"/>
  <c r="M12" i="1"/>
  <c r="F12" i="1"/>
  <c r="H25" i="1"/>
  <c r="L25" i="1"/>
  <c r="G12" i="1"/>
  <c r="M36" i="1" l="1"/>
  <c r="M35" i="1" s="1"/>
  <c r="M34" i="1" s="1"/>
  <c r="F35" i="1"/>
  <c r="F34" i="1" s="1"/>
</calcChain>
</file>

<file path=xl/sharedStrings.xml><?xml version="1.0" encoding="utf-8"?>
<sst xmlns="http://schemas.openxmlformats.org/spreadsheetml/2006/main" count="95" uniqueCount="80">
  <si>
    <t>Rea nr</t>
  </si>
  <si>
    <t>1.1</t>
  </si>
  <si>
    <t>2.1</t>
  </si>
  <si>
    <t>2.2</t>
  </si>
  <si>
    <t>5</t>
  </si>
  <si>
    <t>Aasta</t>
  </si>
  <si>
    <t>Finantsallikate jaotus</t>
  </si>
  <si>
    <t>3.1</t>
  </si>
  <si>
    <t>3.2</t>
  </si>
  <si>
    <t>Summa</t>
  </si>
  <si>
    <t>6</t>
  </si>
  <si>
    <t>7</t>
  </si>
  <si>
    <t>Projekti tegevused ja kindlaksmääratud kulukohad</t>
  </si>
  <si>
    <t>1.1.1</t>
  </si>
  <si>
    <t>1.1.2</t>
  </si>
  <si>
    <t>1.2</t>
  </si>
  <si>
    <t xml:space="preserve">ERF tüüpi kulud kokku </t>
  </si>
  <si>
    <t>Osa 1: Tegevuste eelarve kulukohtade kaupa</t>
  </si>
  <si>
    <t>Osa 2: Tegevuste finantsplaan</t>
  </si>
  <si>
    <t xml:space="preserve">¹ Tabelites kajastatada tegevuskava aasta ja sellele eelnevate aastate eelarved. Sellest lähtuvalt lisada veerge. </t>
  </si>
  <si>
    <t>Abikõlblik kulu² (EUR)</t>
  </si>
  <si>
    <t>Abikõlblik kulu</t>
  </si>
  <si>
    <t xml:space="preserve">Eelarve kokku </t>
  </si>
  <si>
    <r>
      <t>Toetatava tegevuse eelarve kulukohtade kaupa</t>
    </r>
    <r>
      <rPr>
        <b/>
        <sz val="10"/>
        <rFont val="Calibri"/>
        <family val="2"/>
        <charset val="186"/>
      </rPr>
      <t>¹</t>
    </r>
  </si>
  <si>
    <t>² Sisaldab partnerite abikõlblikke kulusid (kui projektis on partnerid)</t>
  </si>
  <si>
    <t>³ Lisada, kui projektis on partnerid. Lisada või eemaldada partnereid vastavalt TAT-is sätestatule.</t>
  </si>
  <si>
    <t>Otsesed kulud</t>
  </si>
  <si>
    <t>Otsesed personalikulud</t>
  </si>
  <si>
    <t>Sisutegevuste kulud</t>
  </si>
  <si>
    <t>Tegevuste tulemus</t>
  </si>
  <si>
    <t>Tegevuste väljund</t>
  </si>
  <si>
    <t>Horisontaalne kulu</t>
  </si>
  <si>
    <t>1.</t>
  </si>
  <si>
    <t>1.1.1.1</t>
  </si>
  <si>
    <t>1.1.1.2</t>
  </si>
  <si>
    <t>1.1.2.1</t>
  </si>
  <si>
    <t>1.1.2.2</t>
  </si>
  <si>
    <t>1.1.2.3</t>
  </si>
  <si>
    <t>1.1.1.3</t>
  </si>
  <si>
    <r>
      <rPr>
        <vertAlign val="superscript"/>
        <sz val="10"/>
        <rFont val="Arial"/>
        <family val="2"/>
        <charset val="186"/>
      </rPr>
      <t>5</t>
    </r>
    <r>
      <rPr>
        <sz val="10"/>
        <rFont val="Arial"/>
        <family val="2"/>
        <charset val="186"/>
      </rPr>
      <t xml:space="preserve"> 7% projekti otsestest kuludest</t>
    </r>
  </si>
  <si>
    <r>
      <t>Kaudsed kulud</t>
    </r>
    <r>
      <rPr>
        <b/>
        <vertAlign val="superscript"/>
        <sz val="10"/>
        <rFont val="Arial"/>
        <family val="2"/>
        <charset val="186"/>
      </rPr>
      <t>5</t>
    </r>
  </si>
  <si>
    <t>Eelarve kokku (2023-2029)</t>
  </si>
  <si>
    <t>ERF tüüpi kulude osakaal tegevuste kogumaksumusest (%)</t>
  </si>
  <si>
    <t>sh elluviija osalus</t>
  </si>
  <si>
    <t xml:space="preserve">Toetatava tegevuse eelarve kokku aastate lõikes </t>
  </si>
  <si>
    <t xml:space="preserve">Toetus kokku </t>
  </si>
  <si>
    <t>sh ESF-i osalus (70%)</t>
  </si>
  <si>
    <t>sh riiklik kaasfinantseering (30%)</t>
  </si>
  <si>
    <t xml:space="preserve">Omafinantseering kokku </t>
  </si>
  <si>
    <t>sh partneri osalus</t>
  </si>
  <si>
    <t>⁴ Lisada, kui projektis on partnerid. Lisada ridu vastavalt partnerite arvule ja veerge vastavalt aastale.</t>
  </si>
  <si>
    <t>Elluviija: Integratsiooni Sihtasutus</t>
  </si>
  <si>
    <t>2023-2029</t>
  </si>
  <si>
    <t xml:space="preserve">kinnitatud kultuuriministri käskkirjaga </t>
  </si>
  <si>
    <t xml:space="preserve">Toetav tegevus 3.1 - Kohanemisprogramm „Settle in Estonia“ pakkumine </t>
  </si>
  <si>
    <t>Kohanemisprogrammi „Settle in Estonia“ eesti keele õppe B1-taseme õppematerjalide ning teadmiste testide, sealhulgas veebipõhiste testide ja e-õppematerjalide väljatöötamine</t>
  </si>
  <si>
    <t>Kohanemist toetavate videomaterjalide väljatöötamine</t>
  </si>
  <si>
    <t>Kohanemiskoolituste, sealhulgas videokoolituste ning eesti keele õppe pakkumine ja teavitustegevuste korraldamine</t>
  </si>
  <si>
    <t>1.1.1.4</t>
  </si>
  <si>
    <t>1.1.1.5</t>
  </si>
  <si>
    <t>3</t>
  </si>
  <si>
    <t>Kohanemisprogramm „Settle in Estonia“ on edasi arendatud ja rakendatud ning programmi koolituse(d) läbinud uussisserändajate iseseisev toimetulek on paranenud</t>
  </si>
  <si>
    <t>Kohanemist toetavad videomaterjalid on väljatöötatud</t>
  </si>
  <si>
    <t>Kohanemisprogrammi „Settle in Estonia“ eesti keele õppe B1-taseme õppematerjalid ning teadmiste testid, sealhulgas veebipõhised testid ja e-õppematerjalid on väljatöötatud</t>
  </si>
  <si>
    <t>Kohanemisprogrammis on osaletud 24 597 korral</t>
  </si>
  <si>
    <t>Koolitus- ja metoodiliste materjalide vahehindamine on läbiviidud ja uued materjalid on koostatud</t>
  </si>
  <si>
    <t>Koolitus- ja metoodiliste materjalide lõpphindamine on läbiviidud ja materjalid on muudetud</t>
  </si>
  <si>
    <t xml:space="preserve">Projekti nimi: Kohanemisprogramm „Settle in Estonia“ pakkumine </t>
  </si>
  <si>
    <t>Personali lähetus-, koolitus- ja tervisekontrolli kulud</t>
  </si>
  <si>
    <t>Elluviija töötajate töötasu (TAT juhtimiskulu)</t>
  </si>
  <si>
    <t>Ekspertide töötasu</t>
  </si>
  <si>
    <t>Koolitus- ja metoodiliste materjalide vahehindamine ja uuendamine, uute materjalide koostamine</t>
  </si>
  <si>
    <t>Koolitus- ja metoodiliste materjalide lõpphindamine ning materjalide muutmine</t>
  </si>
  <si>
    <t>Toetatava tegevuse abikõlblikkuse periood:  01.01.2023−30.06.2029</t>
  </si>
  <si>
    <t>Tegevuse nr TAT-is</t>
  </si>
  <si>
    <t>3.1.4.1</t>
  </si>
  <si>
    <t>3.1.4.2</t>
  </si>
  <si>
    <t>3.1.4.3</t>
  </si>
  <si>
    <t>3.1.4.4</t>
  </si>
  <si>
    <t>3.1.4.5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</si>
</sst>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r_-;\-* #,##0.00\ _k_r_-;_-* &quot;-&quot;??\ _k_r_-;_-@_-"/>
    <numFmt numFmtId="165" formatCode="_(* #,##0.00_);_(* \(#,##0.00\);_(* &quot;-&quot;??_);_(@_)"/>
    <numFmt numFmtId="166" formatCode="&quot; &quot;#,##0.00&quot; &quot;;&quot; (&quot;#,##0.00&quot;)&quot;;&quot; -&quot;00&quot; &quot;;&quot; &quot;@&quot; &quot;"/>
    <numFmt numFmtId="167" formatCode="#,##0.0000"/>
  </numFmts>
  <fonts count="18" x14ac:knownFonts="1">
    <font>
      <sz val="10"/>
      <name val="Arial"/>
      <charset val="186"/>
    </font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name val="Helv"/>
    </font>
    <font>
      <i/>
      <sz val="10"/>
      <name val="Arial"/>
      <family val="2"/>
      <charset val="186"/>
    </font>
    <font>
      <b/>
      <sz val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Helv"/>
      <charset val="186"/>
    </font>
    <font>
      <sz val="10"/>
      <color theme="1"/>
      <name val="Arial"/>
      <family val="2"/>
      <charset val="186"/>
    </font>
    <font>
      <vertAlign val="superscript"/>
      <sz val="10"/>
      <name val="Arial"/>
      <family val="2"/>
      <charset val="186"/>
    </font>
    <font>
      <b/>
      <vertAlign val="superscript"/>
      <sz val="10"/>
      <name val="Arial"/>
      <family val="2"/>
      <charset val="186"/>
    </font>
    <font>
      <b/>
      <sz val="10"/>
      <name val="Arial"/>
      <family val="2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lightDown">
        <bgColor theme="0" tint="-4.9989318521683403E-2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0" fontId="10" fillId="0" borderId="0" applyNumberFormat="0" applyFont="0" applyBorder="0" applyProtection="0"/>
    <xf numFmtId="0" fontId="3" fillId="0" borderId="0"/>
    <xf numFmtId="0" fontId="10" fillId="0" borderId="0" applyNumberFormat="0" applyFont="0" applyBorder="0" applyProtection="0"/>
    <xf numFmtId="0" fontId="9" fillId="0" borderId="0"/>
    <xf numFmtId="0" fontId="11" fillId="0" borderId="0" applyNumberFormat="0" applyBorder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3" fillId="0" borderId="0" applyFont="0" applyFill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/>
    <xf numFmtId="0" fontId="12" fillId="0" borderId="0" applyNumberFormat="0" applyBorder="0" applyProtection="0"/>
  </cellStyleXfs>
  <cellXfs count="10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 vertical="top" wrapText="1" indent="1"/>
    </xf>
    <xf numFmtId="49" fontId="3" fillId="0" borderId="2" xfId="0" applyNumberFormat="1" applyFont="1" applyBorder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left" vertical="top" wrapText="1" indent="1" shrinkToFit="1"/>
    </xf>
    <xf numFmtId="0" fontId="4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49" fontId="4" fillId="0" borderId="0" xfId="0" applyNumberFormat="1" applyFont="1" applyAlignment="1">
      <alignment horizontal="left" vertical="top"/>
    </xf>
    <xf numFmtId="0" fontId="4" fillId="0" borderId="2" xfId="0" applyFont="1" applyBorder="1" applyAlignment="1">
      <alignment horizontal="left" vertical="top" wrapText="1" shrinkToFi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center" wrapText="1"/>
    </xf>
    <xf numFmtId="3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3" fontId="3" fillId="0" borderId="0" xfId="0" applyNumberFormat="1" applyFont="1"/>
    <xf numFmtId="0" fontId="0" fillId="0" borderId="2" xfId="0" applyBorder="1" applyAlignment="1">
      <alignment wrapText="1"/>
    </xf>
    <xf numFmtId="0" fontId="4" fillId="0" borderId="0" xfId="0" applyFont="1" applyAlignment="1">
      <alignment horizontal="right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0" fontId="4" fillId="0" borderId="1" xfId="3" applyNumberFormat="1" applyFont="1" applyBorder="1" applyAlignment="1">
      <alignment horizontal="center"/>
    </xf>
    <xf numFmtId="49" fontId="5" fillId="2" borderId="2" xfId="0" applyNumberFormat="1" applyFont="1" applyFill="1" applyBorder="1" applyAlignment="1">
      <alignment horizontal="left" vertical="top"/>
    </xf>
    <xf numFmtId="0" fontId="5" fillId="2" borderId="2" xfId="0" applyFont="1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0" xfId="3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wrapText="1"/>
    </xf>
    <xf numFmtId="3" fontId="7" fillId="0" borderId="0" xfId="0" applyNumberFormat="1" applyFont="1" applyAlignment="1">
      <alignment horizontal="right"/>
    </xf>
    <xf numFmtId="0" fontId="4" fillId="0" borderId="2" xfId="3" applyNumberFormat="1" applyFont="1" applyBorder="1" applyAlignment="1">
      <alignment horizontal="center"/>
    </xf>
    <xf numFmtId="0" fontId="16" fillId="0" borderId="8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8" xfId="0" applyFont="1" applyBorder="1" applyAlignment="1">
      <alignment horizontal="center"/>
    </xf>
    <xf numFmtId="0" fontId="16" fillId="0" borderId="0" xfId="0" applyFont="1" applyAlignment="1">
      <alignment horizontal="center"/>
    </xf>
    <xf numFmtId="3" fontId="4" fillId="0" borderId="0" xfId="0" applyNumberFormat="1" applyFont="1"/>
    <xf numFmtId="4" fontId="4" fillId="0" borderId="0" xfId="0" applyNumberFormat="1" applyFont="1"/>
    <xf numFmtId="2" fontId="0" fillId="0" borderId="0" xfId="0" applyNumberFormat="1"/>
    <xf numFmtId="4" fontId="4" fillId="0" borderId="2" xfId="0" applyNumberFormat="1" applyFont="1" applyBorder="1" applyAlignment="1">
      <alignment horizontal="right"/>
    </xf>
    <xf numFmtId="4" fontId="13" fillId="0" borderId="2" xfId="5" applyNumberFormat="1" applyFont="1" applyBorder="1" applyAlignment="1">
      <alignment wrapText="1"/>
    </xf>
    <xf numFmtId="4" fontId="4" fillId="0" borderId="3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7" fillId="0" borderId="0" xfId="0" applyNumberFormat="1" applyFont="1" applyAlignment="1">
      <alignment horizontal="right"/>
    </xf>
    <xf numFmtId="167" fontId="3" fillId="0" borderId="0" xfId="0" applyNumberFormat="1" applyFont="1"/>
    <xf numFmtId="49" fontId="3" fillId="0" borderId="2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left" vertical="top" wrapText="1"/>
    </xf>
    <xf numFmtId="3" fontId="3" fillId="0" borderId="2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2" xfId="0" applyNumberFormat="1" applyFont="1" applyBorder="1" applyAlignment="1">
      <alignment horizontal="right" vertical="top"/>
    </xf>
    <xf numFmtId="4" fontId="16" fillId="0" borderId="1" xfId="0" applyNumberFormat="1" applyFont="1" applyBorder="1" applyAlignment="1">
      <alignment horizontal="right" vertical="top"/>
    </xf>
    <xf numFmtId="4" fontId="16" fillId="0" borderId="2" xfId="0" applyNumberFormat="1" applyFont="1" applyBorder="1" applyAlignment="1">
      <alignment horizontal="right" vertical="top"/>
    </xf>
    <xf numFmtId="4" fontId="4" fillId="0" borderId="1" xfId="0" applyNumberFormat="1" applyFont="1" applyBorder="1" applyAlignment="1">
      <alignment vertical="top"/>
    </xf>
    <xf numFmtId="4" fontId="4" fillId="0" borderId="2" xfId="0" applyNumberFormat="1" applyFont="1" applyBorder="1" applyAlignment="1">
      <alignment vertical="top"/>
    </xf>
    <xf numFmtId="3" fontId="4" fillId="3" borderId="10" xfId="0" applyNumberFormat="1" applyFont="1" applyFill="1" applyBorder="1" applyAlignment="1">
      <alignment horizontal="right" vertical="top"/>
    </xf>
    <xf numFmtId="3" fontId="3" fillId="3" borderId="0" xfId="0" applyNumberFormat="1" applyFont="1" applyFill="1" applyAlignment="1">
      <alignment vertical="top"/>
    </xf>
    <xf numFmtId="0" fontId="3" fillId="3" borderId="0" xfId="0" applyFont="1" applyFill="1" applyAlignment="1">
      <alignment vertical="top"/>
    </xf>
    <xf numFmtId="0" fontId="3" fillId="3" borderId="9" xfId="0" applyFont="1" applyFill="1" applyBorder="1" applyAlignment="1">
      <alignment vertical="top"/>
    </xf>
    <xf numFmtId="3" fontId="7" fillId="2" borderId="2" xfId="0" applyNumberFormat="1" applyFont="1" applyFill="1" applyBorder="1" applyAlignment="1">
      <alignment horizontal="right" vertical="top"/>
    </xf>
    <xf numFmtId="3" fontId="3" fillId="3" borderId="10" xfId="0" applyNumberFormat="1" applyFont="1" applyFill="1" applyBorder="1" applyAlignment="1">
      <alignment vertical="top"/>
    </xf>
    <xf numFmtId="3" fontId="3" fillId="3" borderId="11" xfId="0" applyNumberFormat="1" applyFont="1" applyFill="1" applyBorder="1" applyAlignment="1">
      <alignment vertical="top"/>
    </xf>
    <xf numFmtId="3" fontId="3" fillId="3" borderId="12" xfId="0" applyNumberFormat="1" applyFont="1" applyFill="1" applyBorder="1" applyAlignment="1">
      <alignment vertical="top"/>
    </xf>
    <xf numFmtId="0" fontId="3" fillId="3" borderId="12" xfId="0" applyFont="1" applyFill="1" applyBorder="1" applyAlignment="1">
      <alignment vertical="top"/>
    </xf>
    <xf numFmtId="0" fontId="3" fillId="3" borderId="8" xfId="0" applyFont="1" applyFill="1" applyBorder="1" applyAlignment="1">
      <alignment vertical="top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 wrapText="1"/>
    </xf>
    <xf numFmtId="4" fontId="0" fillId="0" borderId="0" xfId="0" applyNumberFormat="1"/>
    <xf numFmtId="0" fontId="17" fillId="0" borderId="3" xfId="0" applyFont="1" applyBorder="1" applyAlignment="1">
      <alignment horizontal="center" vertical="center" textRotation="90" wrapText="1"/>
    </xf>
    <xf numFmtId="0" fontId="17" fillId="0" borderId="13" xfId="0" applyFont="1" applyBorder="1" applyAlignment="1">
      <alignment horizontal="center" vertical="center" textRotation="90" wrapText="1"/>
    </xf>
    <xf numFmtId="0" fontId="17" fillId="0" borderId="4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48">
    <cellStyle name="Comma 2" xfId="1" xr:uid="{00000000-0005-0000-0000-000000000000}"/>
    <cellStyle name="Comma 3" xfId="2" xr:uid="{00000000-0005-0000-0000-000001000000}"/>
    <cellStyle name="Koma" xfId="3" builtinId="3"/>
    <cellStyle name="Normaallaad" xfId="0" builtinId="0"/>
    <cellStyle name="Normal 10" xfId="4" xr:uid="{00000000-0005-0000-0000-000004000000}"/>
    <cellStyle name="Normal 11" xfId="5" xr:uid="{00000000-0005-0000-0000-000005000000}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4 2" xfId="11" xr:uid="{00000000-0005-0000-0000-00000B000000}"/>
    <cellStyle name="Normal 4 3" xfId="12" xr:uid="{00000000-0005-0000-0000-00000C000000}"/>
    <cellStyle name="Normal 4 3 2" xfId="13" xr:uid="{00000000-0005-0000-0000-00000D000000}"/>
    <cellStyle name="Normal 4 3 2 2" xfId="14" xr:uid="{00000000-0005-0000-0000-00000E000000}"/>
    <cellStyle name="Normal 4 3 3" xfId="15" xr:uid="{00000000-0005-0000-0000-00000F000000}"/>
    <cellStyle name="Normal 4 4" xfId="16" xr:uid="{00000000-0005-0000-0000-000010000000}"/>
    <cellStyle name="Normal 4 4 2" xfId="17" xr:uid="{00000000-0005-0000-0000-000011000000}"/>
    <cellStyle name="Normal 4 5" xfId="18" xr:uid="{00000000-0005-0000-0000-000012000000}"/>
    <cellStyle name="Normal 5" xfId="19" xr:uid="{00000000-0005-0000-0000-000013000000}"/>
    <cellStyle name="Normal 6" xfId="20" xr:uid="{00000000-0005-0000-0000-000014000000}"/>
    <cellStyle name="Normal 6 2" xfId="21" xr:uid="{00000000-0005-0000-0000-000015000000}"/>
    <cellStyle name="Normal 6 2 2" xfId="22" xr:uid="{00000000-0005-0000-0000-000016000000}"/>
    <cellStyle name="Normal 6 2 2 2" xfId="23" xr:uid="{00000000-0005-0000-0000-000017000000}"/>
    <cellStyle name="Normal 6 2 3" xfId="24" xr:uid="{00000000-0005-0000-0000-000018000000}"/>
    <cellStyle name="Normal 6 3" xfId="25" xr:uid="{00000000-0005-0000-0000-000019000000}"/>
    <cellStyle name="Normal 6 3 2" xfId="26" xr:uid="{00000000-0005-0000-0000-00001A000000}"/>
    <cellStyle name="Normal 6 4" xfId="27" xr:uid="{00000000-0005-0000-0000-00001B000000}"/>
    <cellStyle name="Normal 7" xfId="28" xr:uid="{00000000-0005-0000-0000-00001C000000}"/>
    <cellStyle name="Normal 7 2" xfId="29" xr:uid="{00000000-0005-0000-0000-00001D000000}"/>
    <cellStyle name="Normal 8" xfId="30" xr:uid="{00000000-0005-0000-0000-00001E000000}"/>
    <cellStyle name="Normal 8 2" xfId="31" xr:uid="{00000000-0005-0000-0000-00001F000000}"/>
    <cellStyle name="Normal 9" xfId="32" xr:uid="{00000000-0005-0000-0000-000020000000}"/>
    <cellStyle name="Normal 9 2" xfId="33" xr:uid="{00000000-0005-0000-0000-000021000000}"/>
    <cellStyle name="Percent 2" xfId="34" xr:uid="{00000000-0005-0000-0000-000022000000}"/>
    <cellStyle name="Percent 2 2" xfId="35" xr:uid="{00000000-0005-0000-0000-000023000000}"/>
    <cellStyle name="Percent 3" xfId="36" xr:uid="{00000000-0005-0000-0000-000024000000}"/>
    <cellStyle name="Percent 3 2" xfId="37" xr:uid="{00000000-0005-0000-0000-000025000000}"/>
    <cellStyle name="Percent 3 3" xfId="38" xr:uid="{00000000-0005-0000-0000-000026000000}"/>
    <cellStyle name="Percent 3 3 2" xfId="39" xr:uid="{00000000-0005-0000-0000-000027000000}"/>
    <cellStyle name="Percent 3 3 2 2" xfId="40" xr:uid="{00000000-0005-0000-0000-000028000000}"/>
    <cellStyle name="Percent 3 3 3" xfId="41" xr:uid="{00000000-0005-0000-0000-000029000000}"/>
    <cellStyle name="Percent 3 4" xfId="42" xr:uid="{00000000-0005-0000-0000-00002A000000}"/>
    <cellStyle name="Percent 3 4 2" xfId="43" xr:uid="{00000000-0005-0000-0000-00002B000000}"/>
    <cellStyle name="Percent 3 5" xfId="44" xr:uid="{00000000-0005-0000-0000-00002C000000}"/>
    <cellStyle name="Percent 4" xfId="45" xr:uid="{00000000-0005-0000-0000-00002D000000}"/>
    <cellStyle name="Style 1" xfId="46" xr:uid="{00000000-0005-0000-0000-00002E000000}"/>
    <cellStyle name="Style 1 2" xfId="47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54659</xdr:colOff>
      <xdr:row>0</xdr:row>
      <xdr:rowOff>1182727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BD7700A8-C6F7-4203-9938-CDF6A1EFA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30144" cy="1182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8"/>
  <sheetViews>
    <sheetView tabSelected="1" topLeftCell="A4" zoomScaleNormal="100" workbookViewId="0">
      <selection activeCell="I51" sqref="I51"/>
    </sheetView>
  </sheetViews>
  <sheetFormatPr defaultColWidth="9.33203125" defaultRowHeight="13.2" x14ac:dyDescent="0.25"/>
  <cols>
    <col min="1" max="2" width="14.6640625" style="1" customWidth="1"/>
    <col min="3" max="3" width="7.88671875" style="7" customWidth="1"/>
    <col min="4" max="4" width="7.33203125" style="1" customWidth="1"/>
    <col min="5" max="5" width="46.33203125" style="7" customWidth="1"/>
    <col min="6" max="6" width="17.33203125" style="17" customWidth="1"/>
    <col min="7" max="7" width="13.5546875" style="29" customWidth="1"/>
    <col min="8" max="8" width="14.6640625" style="29" customWidth="1"/>
    <col min="9" max="9" width="13.6640625" style="1" customWidth="1"/>
    <col min="10" max="10" width="14.33203125" style="1" customWidth="1"/>
    <col min="11" max="11" width="14.88671875" style="1" customWidth="1"/>
    <col min="12" max="12" width="13.6640625" style="1" customWidth="1"/>
    <col min="13" max="13" width="16.33203125" style="1" customWidth="1"/>
    <col min="14" max="14" width="12.6640625" style="1" bestFit="1" customWidth="1"/>
    <col min="15" max="15" width="19.5546875" customWidth="1"/>
    <col min="16" max="16" width="10.33203125" bestFit="1" customWidth="1"/>
    <col min="17" max="17" width="17.33203125" customWidth="1"/>
    <col min="18" max="18" width="10.33203125" style="1" bestFit="1" customWidth="1"/>
    <col min="19" max="19" width="9.33203125" style="1" bestFit="1" customWidth="1"/>
    <col min="20" max="20" width="9.44140625" style="1" bestFit="1" customWidth="1"/>
    <col min="21" max="22" width="9.33203125" style="1" bestFit="1" customWidth="1"/>
    <col min="23" max="16384" width="9.33203125" style="1"/>
  </cols>
  <sheetData>
    <row r="1" spans="1:24" ht="94.5" customHeight="1" x14ac:dyDescent="0.25"/>
    <row r="2" spans="1:24" ht="13.8" x14ac:dyDescent="0.3">
      <c r="A2" s="2" t="s">
        <v>23</v>
      </c>
      <c r="B2" s="2"/>
      <c r="G2" s="29" t="s">
        <v>53</v>
      </c>
      <c r="X2" s="31"/>
    </row>
    <row r="3" spans="1:24" x14ac:dyDescent="0.25">
      <c r="X3" s="28"/>
    </row>
    <row r="4" spans="1:24" x14ac:dyDescent="0.25">
      <c r="A4" s="1" t="s">
        <v>73</v>
      </c>
      <c r="D4" s="17"/>
      <c r="E4" s="17"/>
      <c r="X4" s="34"/>
    </row>
    <row r="5" spans="1:24" x14ac:dyDescent="0.25">
      <c r="A5" s="1" t="s">
        <v>51</v>
      </c>
      <c r="D5" s="2"/>
      <c r="F5"/>
      <c r="G5"/>
      <c r="H5"/>
      <c r="I5"/>
      <c r="X5" s="34"/>
    </row>
    <row r="6" spans="1:24" x14ac:dyDescent="0.25">
      <c r="A6" s="1" t="s">
        <v>67</v>
      </c>
      <c r="D6" s="2"/>
      <c r="X6" s="34"/>
    </row>
    <row r="8" spans="1:24" x14ac:dyDescent="0.25">
      <c r="A8" s="2" t="s">
        <v>17</v>
      </c>
      <c r="B8" s="2"/>
      <c r="C8" s="16"/>
      <c r="D8" s="2"/>
    </row>
    <row r="9" spans="1:24" s="2" customFormat="1" x14ac:dyDescent="0.25">
      <c r="C9" s="16"/>
      <c r="D9" s="18"/>
      <c r="E9" s="23" t="s">
        <v>5</v>
      </c>
      <c r="F9" s="45">
        <v>2023</v>
      </c>
      <c r="G9" s="45">
        <v>2024</v>
      </c>
      <c r="H9" s="45">
        <v>2025</v>
      </c>
      <c r="I9" s="45">
        <v>2026</v>
      </c>
      <c r="J9" s="45">
        <v>2027</v>
      </c>
      <c r="K9" s="45">
        <v>2028</v>
      </c>
      <c r="L9" s="45">
        <v>2029</v>
      </c>
      <c r="M9" s="33" t="s">
        <v>52</v>
      </c>
      <c r="O9"/>
      <c r="P9"/>
      <c r="Q9"/>
    </row>
    <row r="10" spans="1:24" s="19" customFormat="1" ht="43.2" customHeight="1" x14ac:dyDescent="0.25">
      <c r="A10" s="35" t="s">
        <v>29</v>
      </c>
      <c r="B10" s="14" t="s">
        <v>30</v>
      </c>
      <c r="C10" s="14" t="s">
        <v>74</v>
      </c>
      <c r="D10" s="15" t="s">
        <v>0</v>
      </c>
      <c r="E10" s="14" t="s">
        <v>12</v>
      </c>
      <c r="F10" s="32" t="s">
        <v>20</v>
      </c>
      <c r="G10" s="32" t="s">
        <v>20</v>
      </c>
      <c r="H10" s="32" t="s">
        <v>20</v>
      </c>
      <c r="I10" s="32" t="s">
        <v>20</v>
      </c>
      <c r="J10" s="32" t="s">
        <v>20</v>
      </c>
      <c r="K10" s="32" t="s">
        <v>20</v>
      </c>
      <c r="L10" s="32" t="s">
        <v>20</v>
      </c>
      <c r="M10" s="14" t="s">
        <v>21</v>
      </c>
      <c r="O10"/>
      <c r="P10"/>
      <c r="Q10"/>
    </row>
    <row r="11" spans="1:24" s="49" customFormat="1" ht="12" customHeight="1" x14ac:dyDescent="0.25">
      <c r="A11" s="86" t="s">
        <v>61</v>
      </c>
      <c r="B11" s="46"/>
      <c r="C11" s="93"/>
      <c r="D11" s="47">
        <v>1</v>
      </c>
      <c r="E11" s="47">
        <v>2</v>
      </c>
      <c r="F11" s="47">
        <v>3</v>
      </c>
      <c r="G11" s="47">
        <v>4</v>
      </c>
      <c r="H11" s="47">
        <v>5</v>
      </c>
      <c r="I11" s="47">
        <v>6</v>
      </c>
      <c r="J11" s="47">
        <v>7</v>
      </c>
      <c r="K11" s="47">
        <v>8</v>
      </c>
      <c r="L11" s="47">
        <v>9</v>
      </c>
      <c r="M11" s="48">
        <v>10</v>
      </c>
      <c r="O11"/>
      <c r="P11"/>
      <c r="Q11"/>
    </row>
    <row r="12" spans="1:24" s="2" customFormat="1" ht="27.75" customHeight="1" x14ac:dyDescent="0.25">
      <c r="A12" s="87"/>
      <c r="B12" s="92"/>
      <c r="C12" s="97"/>
      <c r="D12" s="10" t="s">
        <v>32</v>
      </c>
      <c r="E12" s="11" t="s">
        <v>54</v>
      </c>
      <c r="F12" s="63">
        <f t="shared" ref="F12:M12" si="0">F13+F24</f>
        <v>412868.91599999997</v>
      </c>
      <c r="G12" s="63">
        <f t="shared" si="0"/>
        <v>2696979.4157000002</v>
      </c>
      <c r="H12" s="63">
        <f t="shared" si="0"/>
        <v>2968322.5240000002</v>
      </c>
      <c r="I12" s="63">
        <f t="shared" si="0"/>
        <v>2845272.5240000002</v>
      </c>
      <c r="J12" s="63">
        <f t="shared" si="0"/>
        <v>2898772.5240000002</v>
      </c>
      <c r="K12" s="63">
        <f t="shared" si="0"/>
        <v>2898772.5240000002</v>
      </c>
      <c r="L12" s="63">
        <f t="shared" si="0"/>
        <v>779011.57399999991</v>
      </c>
      <c r="M12" s="64">
        <f t="shared" si="0"/>
        <v>15500000.001700001</v>
      </c>
      <c r="N12" s="51"/>
      <c r="O12"/>
      <c r="P12"/>
      <c r="Q12"/>
    </row>
    <row r="13" spans="1:24" s="2" customFormat="1" ht="17.7" customHeight="1" x14ac:dyDescent="0.25">
      <c r="A13" s="87"/>
      <c r="B13" s="92"/>
      <c r="C13" s="98"/>
      <c r="D13" s="10" t="s">
        <v>1</v>
      </c>
      <c r="E13" s="11" t="s">
        <v>26</v>
      </c>
      <c r="F13" s="63">
        <f>F14+F20</f>
        <v>385858.8</v>
      </c>
      <c r="G13" s="63">
        <f t="shared" ref="G13:L13" si="1">G14+G20</f>
        <v>2520541.5100000002</v>
      </c>
      <c r="H13" s="63">
        <f t="shared" si="1"/>
        <v>2774133.2</v>
      </c>
      <c r="I13" s="63">
        <f t="shared" si="1"/>
        <v>2659133.2000000002</v>
      </c>
      <c r="J13" s="63">
        <f t="shared" si="1"/>
        <v>2709133.2</v>
      </c>
      <c r="K13" s="63">
        <f t="shared" si="1"/>
        <v>2709133.2</v>
      </c>
      <c r="L13" s="63">
        <f t="shared" si="1"/>
        <v>728048.2</v>
      </c>
      <c r="M13" s="64">
        <f>M14+M20</f>
        <v>14485981.310000001</v>
      </c>
      <c r="O13"/>
      <c r="P13"/>
      <c r="Q13"/>
    </row>
    <row r="14" spans="1:24" s="2" customFormat="1" x14ac:dyDescent="0.25">
      <c r="A14" s="87"/>
      <c r="B14" s="92"/>
      <c r="C14" s="99"/>
      <c r="D14" s="59" t="s">
        <v>13</v>
      </c>
      <c r="E14" s="3" t="s">
        <v>28</v>
      </c>
      <c r="F14" s="65">
        <f>SUM(F15:F19)</f>
        <v>360000</v>
      </c>
      <c r="G14" s="65">
        <f t="shared" ref="G14:M14" si="2">SUM(G15:G19)</f>
        <v>2481408.31</v>
      </c>
      <c r="H14" s="65">
        <f t="shared" si="2"/>
        <v>2735000</v>
      </c>
      <c r="I14" s="65">
        <f t="shared" si="2"/>
        <v>2620000</v>
      </c>
      <c r="J14" s="65">
        <f t="shared" si="2"/>
        <v>2670000</v>
      </c>
      <c r="K14" s="65">
        <f t="shared" si="2"/>
        <v>2670000</v>
      </c>
      <c r="L14" s="65">
        <f t="shared" si="2"/>
        <v>688915</v>
      </c>
      <c r="M14" s="66">
        <f t="shared" si="2"/>
        <v>14225323.310000001</v>
      </c>
      <c r="O14"/>
      <c r="P14"/>
      <c r="Q14"/>
    </row>
    <row r="15" spans="1:24" s="2" customFormat="1" ht="52.8" x14ac:dyDescent="0.25">
      <c r="A15" s="87"/>
      <c r="B15" s="81" t="s">
        <v>62</v>
      </c>
      <c r="C15" s="59" t="s">
        <v>75</v>
      </c>
      <c r="D15" s="59" t="s">
        <v>33</v>
      </c>
      <c r="E15" s="61" t="s">
        <v>56</v>
      </c>
      <c r="F15" s="65">
        <v>40000</v>
      </c>
      <c r="G15" s="65">
        <v>110000</v>
      </c>
      <c r="H15" s="65">
        <v>0</v>
      </c>
      <c r="I15" s="65">
        <v>50000</v>
      </c>
      <c r="J15" s="65">
        <v>120000</v>
      </c>
      <c r="K15" s="65">
        <v>0</v>
      </c>
      <c r="L15" s="65">
        <v>0</v>
      </c>
      <c r="M15" s="66">
        <f>SUM(F15:L15)</f>
        <v>320000</v>
      </c>
      <c r="O15"/>
      <c r="P15"/>
      <c r="Q15"/>
    </row>
    <row r="16" spans="1:24" s="2" customFormat="1" ht="171.6" x14ac:dyDescent="0.25">
      <c r="A16" s="87"/>
      <c r="B16" s="81" t="s">
        <v>63</v>
      </c>
      <c r="C16" s="59" t="s">
        <v>76</v>
      </c>
      <c r="D16" s="59" t="s">
        <v>34</v>
      </c>
      <c r="E16" s="60" t="s">
        <v>55</v>
      </c>
      <c r="F16" s="65">
        <v>0</v>
      </c>
      <c r="G16" s="65">
        <v>100000</v>
      </c>
      <c r="H16" s="65">
        <v>165000</v>
      </c>
      <c r="I16" s="65">
        <v>0</v>
      </c>
      <c r="J16" s="65">
        <v>100000</v>
      </c>
      <c r="K16" s="65">
        <v>150000</v>
      </c>
      <c r="L16" s="65">
        <v>0</v>
      </c>
      <c r="M16" s="66">
        <f t="shared" ref="M16:M19" si="3">SUM(F16:L16)</f>
        <v>515000</v>
      </c>
      <c r="O16"/>
      <c r="P16"/>
      <c r="Q16"/>
    </row>
    <row r="17" spans="1:21" s="2" customFormat="1" ht="52.8" x14ac:dyDescent="0.25">
      <c r="A17" s="87"/>
      <c r="B17" s="81" t="s">
        <v>64</v>
      </c>
      <c r="C17" s="59" t="s">
        <v>77</v>
      </c>
      <c r="D17" s="59" t="s">
        <v>38</v>
      </c>
      <c r="E17" s="60" t="s">
        <v>57</v>
      </c>
      <c r="F17" s="65">
        <v>320000</v>
      </c>
      <c r="G17" s="65">
        <v>2271408.31</v>
      </c>
      <c r="H17" s="65">
        <v>2500000</v>
      </c>
      <c r="I17" s="65">
        <v>2500000</v>
      </c>
      <c r="J17" s="65">
        <v>2450000</v>
      </c>
      <c r="K17" s="65">
        <v>2450000</v>
      </c>
      <c r="L17" s="65">
        <v>653915</v>
      </c>
      <c r="M17" s="66">
        <f t="shared" si="3"/>
        <v>13145323.310000001</v>
      </c>
      <c r="O17" s="85"/>
      <c r="P17"/>
      <c r="Q17"/>
    </row>
    <row r="18" spans="1:21" s="2" customFormat="1" ht="92.4" x14ac:dyDescent="0.25">
      <c r="A18" s="87"/>
      <c r="B18" s="81" t="s">
        <v>65</v>
      </c>
      <c r="C18" s="59" t="s">
        <v>78</v>
      </c>
      <c r="D18" s="59" t="s">
        <v>58</v>
      </c>
      <c r="E18" s="62" t="s">
        <v>71</v>
      </c>
      <c r="F18" s="65">
        <v>0</v>
      </c>
      <c r="G18" s="65">
        <v>0</v>
      </c>
      <c r="H18" s="65">
        <v>70000</v>
      </c>
      <c r="I18" s="65">
        <v>70000</v>
      </c>
      <c r="J18" s="65">
        <v>0</v>
      </c>
      <c r="K18" s="65">
        <v>0</v>
      </c>
      <c r="L18" s="65">
        <v>0</v>
      </c>
      <c r="M18" s="66">
        <f t="shared" si="3"/>
        <v>140000</v>
      </c>
      <c r="O18"/>
      <c r="P18"/>
      <c r="Q18"/>
    </row>
    <row r="19" spans="1:21" s="2" customFormat="1" ht="92.4" x14ac:dyDescent="0.25">
      <c r="A19" s="87"/>
      <c r="B19" s="81" t="s">
        <v>66</v>
      </c>
      <c r="C19" s="59" t="s">
        <v>79</v>
      </c>
      <c r="D19" s="59" t="s">
        <v>59</v>
      </c>
      <c r="E19" s="62" t="s">
        <v>72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70000</v>
      </c>
      <c r="L19" s="65">
        <v>35000</v>
      </c>
      <c r="M19" s="66">
        <f t="shared" si="3"/>
        <v>105000</v>
      </c>
      <c r="O19"/>
      <c r="P19"/>
      <c r="Q19"/>
    </row>
    <row r="20" spans="1:21" ht="15" customHeight="1" x14ac:dyDescent="0.25">
      <c r="A20" s="87"/>
      <c r="B20" s="89" t="s">
        <v>31</v>
      </c>
      <c r="C20" s="94"/>
      <c r="D20" s="59" t="s">
        <v>14</v>
      </c>
      <c r="E20" s="7" t="s">
        <v>27</v>
      </c>
      <c r="F20" s="65">
        <f>F21+F22+F23</f>
        <v>25858.799999999999</v>
      </c>
      <c r="G20" s="65">
        <f t="shared" ref="G20:M20" si="4">G21+G22+G23</f>
        <v>39133.200000000004</v>
      </c>
      <c r="H20" s="65">
        <f t="shared" si="4"/>
        <v>39133.200000000004</v>
      </c>
      <c r="I20" s="65">
        <f t="shared" si="4"/>
        <v>39133.200000000004</v>
      </c>
      <c r="J20" s="65">
        <f t="shared" si="4"/>
        <v>39133.200000000004</v>
      </c>
      <c r="K20" s="65">
        <f t="shared" si="4"/>
        <v>39133.200000000004</v>
      </c>
      <c r="L20" s="65">
        <f t="shared" si="4"/>
        <v>39133.200000000004</v>
      </c>
      <c r="M20" s="66">
        <f t="shared" si="4"/>
        <v>260658.00000000006</v>
      </c>
    </row>
    <row r="21" spans="1:21" ht="13.2" customHeight="1" x14ac:dyDescent="0.25">
      <c r="A21" s="87"/>
      <c r="B21" s="90"/>
      <c r="C21" s="95"/>
      <c r="D21" s="59" t="s">
        <v>35</v>
      </c>
      <c r="E21" s="3" t="s">
        <v>69</v>
      </c>
      <c r="F21" s="65">
        <v>23548.799999999999</v>
      </c>
      <c r="G21" s="65">
        <v>35323.200000000004</v>
      </c>
      <c r="H21" s="65">
        <v>35323.200000000004</v>
      </c>
      <c r="I21" s="65">
        <v>35323.200000000004</v>
      </c>
      <c r="J21" s="65">
        <v>35323.200000000004</v>
      </c>
      <c r="K21" s="65">
        <v>35323.200000000004</v>
      </c>
      <c r="L21" s="65">
        <v>35323.200000000004</v>
      </c>
      <c r="M21" s="66">
        <f>SUM(F21:L21)</f>
        <v>235488.00000000006</v>
      </c>
    </row>
    <row r="22" spans="1:21" ht="13.2" customHeight="1" x14ac:dyDescent="0.25">
      <c r="A22" s="87"/>
      <c r="B22" s="90"/>
      <c r="C22" s="95"/>
      <c r="D22" s="59" t="s">
        <v>36</v>
      </c>
      <c r="E22" s="3" t="s">
        <v>70</v>
      </c>
      <c r="F22" s="65">
        <v>810</v>
      </c>
      <c r="G22" s="65">
        <v>810</v>
      </c>
      <c r="H22" s="65">
        <v>810</v>
      </c>
      <c r="I22" s="65">
        <v>810</v>
      </c>
      <c r="J22" s="65">
        <v>810</v>
      </c>
      <c r="K22" s="65">
        <v>810</v>
      </c>
      <c r="L22" s="65">
        <v>810</v>
      </c>
      <c r="M22" s="66">
        <f>SUM(F22:L22)</f>
        <v>5670</v>
      </c>
    </row>
    <row r="23" spans="1:21" ht="13.2" customHeight="1" x14ac:dyDescent="0.25">
      <c r="A23" s="87"/>
      <c r="B23" s="90"/>
      <c r="C23" s="95"/>
      <c r="D23" s="59" t="s">
        <v>37</v>
      </c>
      <c r="E23" s="84" t="s">
        <v>68</v>
      </c>
      <c r="F23" s="65">
        <v>1500</v>
      </c>
      <c r="G23" s="65">
        <v>3000</v>
      </c>
      <c r="H23" s="65">
        <v>3000</v>
      </c>
      <c r="I23" s="65">
        <v>3000</v>
      </c>
      <c r="J23" s="65">
        <v>3000</v>
      </c>
      <c r="K23" s="65">
        <v>3000</v>
      </c>
      <c r="L23" s="65">
        <v>3000</v>
      </c>
      <c r="M23" s="66">
        <f>SUM(F23:L23)</f>
        <v>19500</v>
      </c>
    </row>
    <row r="24" spans="1:21" ht="15.6" x14ac:dyDescent="0.25">
      <c r="A24" s="88"/>
      <c r="B24" s="91"/>
      <c r="C24" s="96"/>
      <c r="D24" s="10" t="s">
        <v>15</v>
      </c>
      <c r="E24" s="9" t="s">
        <v>40</v>
      </c>
      <c r="F24" s="67">
        <f>F13*0.07</f>
        <v>27010.116000000002</v>
      </c>
      <c r="G24" s="67">
        <f t="shared" ref="G24:L24" si="5">G13*0.07</f>
        <v>176437.90570000003</v>
      </c>
      <c r="H24" s="67">
        <f t="shared" si="5"/>
        <v>194189.32400000002</v>
      </c>
      <c r="I24" s="67">
        <f t="shared" si="5"/>
        <v>186139.32400000002</v>
      </c>
      <c r="J24" s="67">
        <f t="shared" si="5"/>
        <v>189639.32400000002</v>
      </c>
      <c r="K24" s="67">
        <f t="shared" si="5"/>
        <v>189639.32400000002</v>
      </c>
      <c r="L24" s="67">
        <f t="shared" si="5"/>
        <v>50963.374000000003</v>
      </c>
      <c r="M24" s="68">
        <f>M13*0.07</f>
        <v>1014018.6917000001</v>
      </c>
      <c r="N24" s="50"/>
    </row>
    <row r="25" spans="1:21" s="2" customFormat="1" ht="16.2" customHeight="1" x14ac:dyDescent="0.25">
      <c r="C25" s="16"/>
      <c r="D25" s="10" t="s">
        <v>60</v>
      </c>
      <c r="E25" s="11" t="s">
        <v>22</v>
      </c>
      <c r="F25" s="69">
        <f>F13+F24</f>
        <v>412868.91599999997</v>
      </c>
      <c r="G25" s="69">
        <f t="shared" ref="G25:L25" si="6">G13+G24</f>
        <v>2696979.4157000002</v>
      </c>
      <c r="H25" s="69">
        <f t="shared" si="6"/>
        <v>2968322.5240000002</v>
      </c>
      <c r="I25" s="69">
        <f t="shared" si="6"/>
        <v>2845272.5240000002</v>
      </c>
      <c r="J25" s="69">
        <f t="shared" si="6"/>
        <v>2898772.5240000002</v>
      </c>
      <c r="K25" s="69">
        <f t="shared" si="6"/>
        <v>2898772.5240000002</v>
      </c>
      <c r="L25" s="69">
        <f t="shared" si="6"/>
        <v>779011.57399999991</v>
      </c>
      <c r="M25" s="70">
        <f>M13+M24</f>
        <v>15500000.001700001</v>
      </c>
      <c r="O25"/>
      <c r="P25"/>
      <c r="Q25"/>
    </row>
    <row r="26" spans="1:21" ht="12.75" customHeight="1" x14ac:dyDescent="0.25">
      <c r="D26" s="10" t="s">
        <v>4</v>
      </c>
      <c r="E26" s="11" t="s">
        <v>41</v>
      </c>
      <c r="F26" s="64">
        <f>M25</f>
        <v>15500000.001700001</v>
      </c>
      <c r="G26" s="71"/>
      <c r="H26" s="72"/>
      <c r="I26" s="73"/>
      <c r="J26" s="73"/>
      <c r="K26" s="73"/>
      <c r="L26" s="74"/>
      <c r="M26" s="74"/>
    </row>
    <row r="27" spans="1:21" x14ac:dyDescent="0.25">
      <c r="D27" s="37" t="s">
        <v>10</v>
      </c>
      <c r="E27" s="38" t="s">
        <v>16</v>
      </c>
      <c r="F27" s="75">
        <v>0</v>
      </c>
      <c r="G27" s="76"/>
      <c r="H27" s="72"/>
      <c r="I27" s="73"/>
      <c r="J27" s="73"/>
      <c r="K27" s="73"/>
      <c r="L27" s="74"/>
      <c r="M27" s="74"/>
    </row>
    <row r="28" spans="1:21" ht="26.4" x14ac:dyDescent="0.25">
      <c r="D28" s="37" t="s">
        <v>11</v>
      </c>
      <c r="E28" s="38" t="s">
        <v>42</v>
      </c>
      <c r="F28" s="75">
        <v>0</v>
      </c>
      <c r="G28" s="77"/>
      <c r="H28" s="78"/>
      <c r="I28" s="79"/>
      <c r="J28" s="79"/>
      <c r="K28" s="79"/>
      <c r="L28" s="80"/>
      <c r="M28" s="80"/>
    </row>
    <row r="29" spans="1:21" x14ac:dyDescent="0.25">
      <c r="D29" s="42"/>
      <c r="E29" s="43"/>
      <c r="F29" s="44"/>
    </row>
    <row r="30" spans="1:21" x14ac:dyDescent="0.25">
      <c r="D30" s="42"/>
      <c r="E30" s="43"/>
      <c r="F30" s="57"/>
      <c r="G30" s="57"/>
      <c r="H30" s="57"/>
      <c r="I30" s="57"/>
      <c r="J30" s="57"/>
      <c r="K30" s="57"/>
      <c r="L30" s="57"/>
      <c r="M30" s="57"/>
    </row>
    <row r="31" spans="1:21" x14ac:dyDescent="0.25">
      <c r="D31" s="12" t="s">
        <v>18</v>
      </c>
      <c r="E31" s="16"/>
      <c r="G31" s="17"/>
      <c r="H31" s="17"/>
      <c r="I31" s="17"/>
      <c r="J31" s="17"/>
      <c r="K31" s="17"/>
      <c r="L31" s="17"/>
      <c r="M31" s="17"/>
      <c r="N31" s="17"/>
      <c r="R31" s="17"/>
      <c r="S31" s="17"/>
      <c r="T31" s="17"/>
      <c r="U31" s="17"/>
    </row>
    <row r="32" spans="1:21" x14ac:dyDescent="0.25">
      <c r="E32" s="21" t="s">
        <v>5</v>
      </c>
      <c r="F32" s="36">
        <v>2023</v>
      </c>
      <c r="G32" s="36">
        <v>2024</v>
      </c>
      <c r="H32" s="36">
        <v>2025</v>
      </c>
      <c r="I32" s="36">
        <v>2026</v>
      </c>
      <c r="J32" s="36">
        <v>2027</v>
      </c>
      <c r="K32" s="36">
        <v>2028</v>
      </c>
      <c r="L32" s="36">
        <v>2029</v>
      </c>
      <c r="M32" s="45" t="s">
        <v>52</v>
      </c>
      <c r="N32" s="40"/>
      <c r="R32" s="40"/>
    </row>
    <row r="33" spans="1:17" s="7" customFormat="1" x14ac:dyDescent="0.25">
      <c r="D33" s="30"/>
      <c r="E33" s="22" t="s">
        <v>6</v>
      </c>
      <c r="F33" s="23" t="s">
        <v>9</v>
      </c>
      <c r="G33" s="23" t="s">
        <v>9</v>
      </c>
      <c r="H33" s="23" t="s">
        <v>9</v>
      </c>
      <c r="I33" s="39" t="s">
        <v>9</v>
      </c>
      <c r="J33" s="39" t="s">
        <v>9</v>
      </c>
      <c r="K33" s="39" t="s">
        <v>9</v>
      </c>
      <c r="L33" s="39" t="s">
        <v>9</v>
      </c>
      <c r="M33" s="39" t="s">
        <v>9</v>
      </c>
      <c r="O33"/>
      <c r="P33"/>
      <c r="Q33"/>
    </row>
    <row r="34" spans="1:17" s="2" customFormat="1" x14ac:dyDescent="0.25">
      <c r="C34" s="16"/>
      <c r="D34" s="24">
        <v>1</v>
      </c>
      <c r="E34" s="13" t="s">
        <v>44</v>
      </c>
      <c r="F34" s="53">
        <f>F35+F38</f>
        <v>412868.91599999991</v>
      </c>
      <c r="G34" s="53">
        <f t="shared" ref="G34:L34" si="7">G35+G38</f>
        <v>2696979.4156999998</v>
      </c>
      <c r="H34" s="55">
        <f t="shared" si="7"/>
        <v>2968322.5240000002</v>
      </c>
      <c r="I34" s="55">
        <f t="shared" si="7"/>
        <v>2845272.5240000002</v>
      </c>
      <c r="J34" s="55">
        <f t="shared" si="7"/>
        <v>2898772.5240000002</v>
      </c>
      <c r="K34" s="55">
        <f t="shared" si="7"/>
        <v>2898772.5240000002</v>
      </c>
      <c r="L34" s="55">
        <f t="shared" si="7"/>
        <v>779011.57399999991</v>
      </c>
      <c r="M34" s="55">
        <f t="shared" ref="M34" si="8">M35+M38</f>
        <v>15500000.001700001</v>
      </c>
      <c r="O34"/>
      <c r="P34"/>
      <c r="Q34"/>
    </row>
    <row r="35" spans="1:17" s="2" customFormat="1" x14ac:dyDescent="0.25">
      <c r="C35" s="16"/>
      <c r="D35" s="24">
        <v>2</v>
      </c>
      <c r="E35" s="25" t="s">
        <v>45</v>
      </c>
      <c r="F35" s="53">
        <f t="shared" ref="F35:L35" si="9">F36+F37</f>
        <v>412868.91599999991</v>
      </c>
      <c r="G35" s="56">
        <f t="shared" si="9"/>
        <v>2696979.4156999998</v>
      </c>
      <c r="H35" s="53">
        <f t="shared" si="9"/>
        <v>2968322.5240000002</v>
      </c>
      <c r="I35" s="53">
        <f t="shared" si="9"/>
        <v>2845272.5240000002</v>
      </c>
      <c r="J35" s="53">
        <f t="shared" si="9"/>
        <v>2898772.5240000002</v>
      </c>
      <c r="K35" s="53">
        <f t="shared" si="9"/>
        <v>2898772.5240000002</v>
      </c>
      <c r="L35" s="53">
        <f t="shared" si="9"/>
        <v>779011.57399999991</v>
      </c>
      <c r="M35" s="53">
        <f t="shared" ref="M35" si="10">M36+M37</f>
        <v>15500000.001700001</v>
      </c>
      <c r="O35"/>
      <c r="P35"/>
      <c r="Q35"/>
    </row>
    <row r="36" spans="1:17" ht="12.75" customHeight="1" x14ac:dyDescent="0.25">
      <c r="D36" s="4" t="s">
        <v>2</v>
      </c>
      <c r="E36" s="8" t="s">
        <v>46</v>
      </c>
      <c r="F36" s="54">
        <v>289008.24119999993</v>
      </c>
      <c r="G36" s="54">
        <v>1887885.5909899999</v>
      </c>
      <c r="H36" s="54">
        <v>2077825.7668000001</v>
      </c>
      <c r="I36" s="54">
        <v>1991690.7668000001</v>
      </c>
      <c r="J36" s="54">
        <v>2029140.7668000001</v>
      </c>
      <c r="K36" s="54">
        <v>2029140.7668000001</v>
      </c>
      <c r="L36" s="54">
        <v>545308.10179999995</v>
      </c>
      <c r="M36" s="54">
        <f>SUM(F36:L36)</f>
        <v>10850000.001190001</v>
      </c>
      <c r="N36" s="2"/>
    </row>
    <row r="37" spans="1:17" x14ac:dyDescent="0.25">
      <c r="D37" s="4" t="s">
        <v>3</v>
      </c>
      <c r="E37" s="5" t="s">
        <v>47</v>
      </c>
      <c r="F37" s="54">
        <v>123860.67479999998</v>
      </c>
      <c r="G37" s="54">
        <v>809093.82471000007</v>
      </c>
      <c r="H37" s="54">
        <v>890496.75719999999</v>
      </c>
      <c r="I37" s="54">
        <v>853581.75719999999</v>
      </c>
      <c r="J37" s="54">
        <v>869631.75719999999</v>
      </c>
      <c r="K37" s="54">
        <v>869631.75719999999</v>
      </c>
      <c r="L37" s="54">
        <v>233703.47219999996</v>
      </c>
      <c r="M37" s="54">
        <f>SUM(F37:L37)</f>
        <v>4650000.0005099997</v>
      </c>
      <c r="N37" s="2"/>
    </row>
    <row r="38" spans="1:17" s="2" customFormat="1" x14ac:dyDescent="0.25">
      <c r="C38" s="16"/>
      <c r="D38" s="26">
        <v>3</v>
      </c>
      <c r="E38" s="27" t="s">
        <v>48</v>
      </c>
      <c r="F38" s="20">
        <f t="shared" ref="F38:M38" si="11">F39+F40</f>
        <v>0</v>
      </c>
      <c r="G38" s="41">
        <f t="shared" si="11"/>
        <v>0</v>
      </c>
      <c r="H38" s="20">
        <f t="shared" si="11"/>
        <v>0</v>
      </c>
      <c r="I38" s="20">
        <f t="shared" si="11"/>
        <v>0</v>
      </c>
      <c r="J38" s="20">
        <f t="shared" si="11"/>
        <v>0</v>
      </c>
      <c r="K38" s="20">
        <f t="shared" si="11"/>
        <v>0</v>
      </c>
      <c r="L38" s="20">
        <f t="shared" si="11"/>
        <v>0</v>
      </c>
      <c r="M38" s="20">
        <f t="shared" si="11"/>
        <v>0</v>
      </c>
      <c r="O38"/>
      <c r="P38"/>
      <c r="Q38"/>
    </row>
    <row r="39" spans="1:17" x14ac:dyDescent="0.25">
      <c r="D39" s="6" t="s">
        <v>7</v>
      </c>
      <c r="E39" s="5" t="s">
        <v>43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</row>
    <row r="40" spans="1:17" hidden="1" x14ac:dyDescent="0.25">
      <c r="D40" s="6" t="s">
        <v>8</v>
      </c>
      <c r="E40" s="5" t="s">
        <v>49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</row>
    <row r="42" spans="1:17" x14ac:dyDescent="0.25">
      <c r="F42" s="52"/>
      <c r="G42" s="52"/>
      <c r="H42" s="52"/>
      <c r="I42" s="52"/>
      <c r="J42" s="52"/>
      <c r="K42" s="52"/>
      <c r="L42" s="52"/>
      <c r="M42" s="52"/>
    </row>
    <row r="43" spans="1:17" x14ac:dyDescent="0.25">
      <c r="F43" s="83"/>
      <c r="G43" s="83"/>
      <c r="H43" s="83"/>
      <c r="I43" s="83"/>
      <c r="J43" s="83"/>
      <c r="K43" s="83"/>
      <c r="L43" s="83"/>
      <c r="M43" s="52"/>
    </row>
    <row r="44" spans="1:17" x14ac:dyDescent="0.25">
      <c r="A44" s="1" t="s">
        <v>19</v>
      </c>
      <c r="C44" s="1"/>
      <c r="E44" s="1"/>
      <c r="F44" s="1"/>
    </row>
    <row r="45" spans="1:17" x14ac:dyDescent="0.25">
      <c r="A45" s="1" t="s">
        <v>24</v>
      </c>
      <c r="G45" s="58"/>
      <c r="H45" s="58"/>
      <c r="I45" s="58"/>
      <c r="J45" s="58"/>
      <c r="K45" s="58"/>
      <c r="L45" s="58"/>
    </row>
    <row r="46" spans="1:17" x14ac:dyDescent="0.25">
      <c r="A46" s="1" t="s">
        <v>25</v>
      </c>
      <c r="G46" s="58"/>
      <c r="H46" s="58"/>
      <c r="I46" s="58"/>
      <c r="J46" s="58"/>
      <c r="K46" s="58"/>
      <c r="L46" s="58"/>
    </row>
    <row r="47" spans="1:17" x14ac:dyDescent="0.25">
      <c r="A47" s="1" t="s">
        <v>50</v>
      </c>
    </row>
    <row r="48" spans="1:17" ht="15.6" x14ac:dyDescent="0.25">
      <c r="A48" s="1" t="s">
        <v>39</v>
      </c>
    </row>
  </sheetData>
  <mergeCells count="5">
    <mergeCell ref="A11:A24"/>
    <mergeCell ref="B20:B24"/>
    <mergeCell ref="B12:B14"/>
    <mergeCell ref="C20:C24"/>
    <mergeCell ref="C12:C1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2" fitToHeight="3" orientation="landscape" r:id="rId1"/>
  <headerFooter alignWithMargins="0"/>
  <ignoredErrors>
    <ignoredError sqref="D14 D20" twoDigitTextYear="1"/>
    <ignoredError sqref="D25 D26:D28" numberStoredAsText="1"/>
    <ignoredError sqref="M2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40" sqref="D40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Lisa 2</vt:lpstr>
      <vt:lpstr>Sheet1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Margit Tilk</cp:lastModifiedBy>
  <cp:lastPrinted>2016-07-21T07:46:53Z</cp:lastPrinted>
  <dcterms:created xsi:type="dcterms:W3CDTF">2008-10-09T12:25:50Z</dcterms:created>
  <dcterms:modified xsi:type="dcterms:W3CDTF">2023-06-05T12:40:26Z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